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tmckenna/Documents/Resources/to sort/"/>
    </mc:Choice>
  </mc:AlternateContent>
  <xr:revisionPtr revIDLastSave="0" documentId="13_ncr:1_{A07B9979-5DCF-D849-A59F-E2419AF9F8CC}" xr6:coauthVersionLast="47" xr6:coauthVersionMax="47" xr10:uidLastSave="{00000000-0000-0000-0000-000000000000}"/>
  <bookViews>
    <workbookView xWindow="360" yWindow="500" windowWidth="18860" windowHeight="15560" xr2:uid="{00000000-000D-0000-FFFF-FFFF00000000}"/>
  </bookViews>
  <sheets>
    <sheet name="Cash Flow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3" l="1"/>
  <c r="H44" i="3" s="1"/>
  <c r="H46" i="3" s="1"/>
  <c r="I46" i="3" s="1"/>
  <c r="J46" i="3" s="1"/>
  <c r="K46" i="3" s="1"/>
  <c r="L46" i="3" s="1"/>
  <c r="M46" i="3" s="1"/>
  <c r="N46" i="3" s="1"/>
  <c r="O46" i="3" s="1"/>
  <c r="P46" i="3" s="1"/>
  <c r="Q46" i="3" s="1"/>
  <c r="R46" i="3" s="1"/>
  <c r="S46" i="3" s="1"/>
  <c r="H42" i="3"/>
  <c r="B9" i="3"/>
  <c r="I18" i="3"/>
  <c r="I42" i="3"/>
  <c r="I44" i="3"/>
  <c r="J18" i="3"/>
  <c r="J42" i="3"/>
  <c r="J44" i="3"/>
  <c r="K18" i="3"/>
  <c r="K42" i="3"/>
  <c r="K44" i="3"/>
  <c r="L18" i="3"/>
  <c r="L42" i="3"/>
  <c r="L44" i="3"/>
  <c r="M18" i="3"/>
  <c r="M42" i="3"/>
  <c r="M44" i="3"/>
  <c r="N18" i="3"/>
  <c r="N42" i="3"/>
  <c r="N44" i="3"/>
  <c r="O18" i="3"/>
  <c r="O42" i="3"/>
  <c r="O44" i="3"/>
  <c r="P18" i="3"/>
  <c r="P42" i="3"/>
  <c r="P44" i="3"/>
  <c r="Q18" i="3"/>
  <c r="Q42" i="3"/>
  <c r="Q44" i="3"/>
  <c r="R18" i="3"/>
  <c r="R42" i="3"/>
  <c r="R44" i="3"/>
  <c r="S18" i="3"/>
  <c r="S42" i="3"/>
  <c r="S44" i="3"/>
  <c r="T42" i="3"/>
  <c r="T18" i="3"/>
  <c r="T44" i="3"/>
  <c r="B33" i="3"/>
  <c r="B35" i="3" s="1"/>
  <c r="F47" i="3"/>
  <c r="D46" i="3"/>
  <c r="D47" i="3" s="1"/>
  <c r="B40" i="3"/>
  <c r="F31" i="3"/>
  <c r="D31" i="3"/>
  <c r="B23" i="3"/>
  <c r="B22" i="3"/>
  <c r="B10" i="3"/>
  <c r="B27" i="3"/>
  <c r="B49" i="3" s="1"/>
  <c r="F49" i="3"/>
  <c r="F50" i="3" s="1"/>
  <c r="D49" i="3" l="1"/>
  <c r="D50" i="3" s="1"/>
</calcChain>
</file>

<file path=xl/sharedStrings.xml><?xml version="1.0" encoding="utf-8"?>
<sst xmlns="http://schemas.openxmlformats.org/spreadsheetml/2006/main" count="138" uniqueCount="99">
  <si>
    <t>2015-2016</t>
  </si>
  <si>
    <t>AQ budget breakdown</t>
  </si>
  <si>
    <t>Income</t>
  </si>
  <si>
    <t>Expenditure</t>
  </si>
  <si>
    <t>AQ Grant</t>
  </si>
  <si>
    <t>A. Earned Income</t>
  </si>
  <si>
    <t>F. Salaries, fees &amp; allow</t>
  </si>
  <si>
    <t>Sale of artwork</t>
  </si>
  <si>
    <t>Mentor/Consultant</t>
  </si>
  <si>
    <t>Merchandise</t>
  </si>
  <si>
    <t>Bookkeeper</t>
  </si>
  <si>
    <t>Subtotal A</t>
  </si>
  <si>
    <t>Wages</t>
  </si>
  <si>
    <t>G. Production/program &amp; costs</t>
  </si>
  <si>
    <t>IVIAS Jobs</t>
  </si>
  <si>
    <t>CIAF</t>
  </si>
  <si>
    <t>IVIAS ops</t>
  </si>
  <si>
    <t>Cost of sales incl freight</t>
  </si>
  <si>
    <t>C. Your own contributions</t>
  </si>
  <si>
    <t xml:space="preserve">H. Promotion, documentation &amp; </t>
  </si>
  <si>
    <t>Fees &amp; Charges</t>
  </si>
  <si>
    <t>marketing costs</t>
  </si>
  <si>
    <t>Promotion</t>
  </si>
  <si>
    <t>Commissions</t>
  </si>
  <si>
    <t>Advertising/Marketing</t>
  </si>
  <si>
    <t>bank interest</t>
  </si>
  <si>
    <t>Website costs</t>
  </si>
  <si>
    <t>Sundry</t>
  </si>
  <si>
    <t>in-kind</t>
  </si>
  <si>
    <t>Membership fees</t>
  </si>
  <si>
    <t>Subtotal c</t>
  </si>
  <si>
    <t>Printing &amp; Stationery</t>
  </si>
  <si>
    <t>Publication &amp; Info Res</t>
  </si>
  <si>
    <t>D. Sponsorship, fundraising</t>
  </si>
  <si>
    <t>Equip hire etc</t>
  </si>
  <si>
    <t>&amp; donations</t>
  </si>
  <si>
    <t>Subtotal H</t>
  </si>
  <si>
    <t>I. Administration</t>
  </si>
  <si>
    <t xml:space="preserve">Bank/Merchant fees </t>
  </si>
  <si>
    <t>E. AQ Funding</t>
  </si>
  <si>
    <t>Insurances</t>
  </si>
  <si>
    <t>Operations</t>
  </si>
  <si>
    <t>cleaning</t>
  </si>
  <si>
    <t>building maintenance</t>
  </si>
  <si>
    <t>equip repairs/maint</t>
  </si>
  <si>
    <t>Travel/Accom/TA etc</t>
  </si>
  <si>
    <t>Minor Capital</t>
  </si>
  <si>
    <t>Capital</t>
  </si>
  <si>
    <t>TOTAL INCOME</t>
  </si>
  <si>
    <t>TOTAL EXPENDITURE</t>
  </si>
  <si>
    <t>TSRA Ops</t>
  </si>
  <si>
    <t>Donations - TSIRC</t>
  </si>
  <si>
    <t>Artist savings</t>
  </si>
  <si>
    <t>Donations - Daido</t>
  </si>
  <si>
    <t>IACA</t>
  </si>
  <si>
    <t>Other Monaco costs</t>
  </si>
  <si>
    <t>Jan</t>
  </si>
  <si>
    <t>Feb</t>
  </si>
  <si>
    <t>Mar</t>
  </si>
  <si>
    <t>Apr</t>
  </si>
  <si>
    <t xml:space="preserve">May </t>
  </si>
  <si>
    <t>June</t>
  </si>
  <si>
    <t>Commission</t>
  </si>
  <si>
    <t>oncosts</t>
  </si>
  <si>
    <t>Consultants</t>
  </si>
  <si>
    <t>Production</t>
  </si>
  <si>
    <t>website</t>
  </si>
  <si>
    <t>ad/marketing</t>
  </si>
  <si>
    <t>print/stationery</t>
  </si>
  <si>
    <t>Publications/etc</t>
  </si>
  <si>
    <t>Insurance</t>
  </si>
  <si>
    <t>bank fees</t>
  </si>
  <si>
    <t>maintenance</t>
  </si>
  <si>
    <t>travel/accom/TA</t>
  </si>
  <si>
    <t>minor capital</t>
  </si>
  <si>
    <t>Expenses</t>
  </si>
  <si>
    <t>Totals</t>
  </si>
  <si>
    <t>AQ other</t>
  </si>
  <si>
    <t>July</t>
  </si>
  <si>
    <t>Aug</t>
  </si>
  <si>
    <t>Sept</t>
  </si>
  <si>
    <t xml:space="preserve">Oct </t>
  </si>
  <si>
    <t>Nov</t>
  </si>
  <si>
    <t>Dec</t>
  </si>
  <si>
    <t>fees &amp; Charges</t>
  </si>
  <si>
    <t>Sundry income</t>
  </si>
  <si>
    <t>Bookkeeper/audit</t>
  </si>
  <si>
    <t>equip hire/R&amp;M</t>
  </si>
  <si>
    <t xml:space="preserve">Sundry </t>
  </si>
  <si>
    <t>Membership/Subs</t>
  </si>
  <si>
    <t>Cash flow</t>
  </si>
  <si>
    <t>Monthly Profit / Loss</t>
  </si>
  <si>
    <t xml:space="preserve">Cash Flow Chart </t>
  </si>
  <si>
    <t>Opening Cash Flow</t>
  </si>
  <si>
    <t>Artwork Sales</t>
  </si>
  <si>
    <t>Merchandise Sales</t>
  </si>
  <si>
    <t>AQ core</t>
  </si>
  <si>
    <t>Other</t>
  </si>
  <si>
    <t>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</si>
</sst>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/>
    <xf numFmtId="0" fontId="0" fillId="2" borderId="2" xfId="0" applyFill="1" applyBorder="1"/>
    <xf numFmtId="0" fontId="1" fillId="2" borderId="0" xfId="0" applyFont="1" applyFill="1" applyBorder="1"/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0"/>
  <sheetViews>
    <sheetView tabSelected="1" topLeftCell="G1" workbookViewId="0">
      <selection activeCell="G31" sqref="G31"/>
    </sheetView>
  </sheetViews>
  <sheetFormatPr baseColWidth="10" defaultColWidth="9.1640625" defaultRowHeight="15" x14ac:dyDescent="0.2"/>
  <cols>
    <col min="1" max="1" width="20" style="2" hidden="1" customWidth="1"/>
    <col min="2" max="2" width="8.5" style="2" hidden="1" customWidth="1"/>
    <col min="3" max="3" width="22.83203125" style="2" hidden="1" customWidth="1"/>
    <col min="4" max="4" width="7" style="2" hidden="1" customWidth="1"/>
    <col min="5" max="5" width="22.5" style="2" hidden="1" customWidth="1"/>
    <col min="6" max="6" width="6" style="2" hidden="1" customWidth="1"/>
    <col min="7" max="7" width="22.1640625" style="2" customWidth="1"/>
    <col min="8" max="8" width="8.5" style="2" customWidth="1"/>
    <col min="9" max="9" width="7" style="2" bestFit="1" customWidth="1"/>
    <col min="10" max="10" width="7.1640625" style="2" customWidth="1"/>
    <col min="11" max="11" width="7.5" style="2" customWidth="1"/>
    <col min="12" max="12" width="8.6640625" style="2" customWidth="1"/>
    <col min="13" max="13" width="7.83203125" style="2" customWidth="1"/>
    <col min="14" max="16384" width="9.1640625" style="2"/>
  </cols>
  <sheetData>
    <row r="1" spans="1:20" x14ac:dyDescent="0.2">
      <c r="A1" s="1" t="s">
        <v>0</v>
      </c>
      <c r="B1" s="1" t="s">
        <v>1</v>
      </c>
      <c r="C1" s="1"/>
      <c r="D1" s="1"/>
      <c r="E1" s="1"/>
      <c r="F1" s="1"/>
      <c r="H1" s="1" t="s">
        <v>92</v>
      </c>
    </row>
    <row r="2" spans="1:20" x14ac:dyDescent="0.2">
      <c r="G2" s="1" t="s">
        <v>98</v>
      </c>
      <c r="H2" s="3" t="s">
        <v>78</v>
      </c>
      <c r="I2" s="3" t="s">
        <v>79</v>
      </c>
      <c r="J2" s="3" t="s">
        <v>80</v>
      </c>
      <c r="K2" s="3" t="s">
        <v>81</v>
      </c>
      <c r="L2" s="3" t="s">
        <v>82</v>
      </c>
      <c r="M2" s="3" t="s">
        <v>83</v>
      </c>
      <c r="N2" s="3" t="s">
        <v>56</v>
      </c>
      <c r="O2" s="3" t="s">
        <v>57</v>
      </c>
      <c r="P2" s="3" t="s">
        <v>58</v>
      </c>
      <c r="Q2" s="3" t="s">
        <v>59</v>
      </c>
      <c r="R2" s="3" t="s">
        <v>60</v>
      </c>
      <c r="S2" s="3" t="s">
        <v>61</v>
      </c>
      <c r="T2" s="3" t="s">
        <v>76</v>
      </c>
    </row>
    <row r="3" spans="1:20" x14ac:dyDescent="0.2">
      <c r="A3" s="3"/>
      <c r="B3" s="3" t="s">
        <v>2</v>
      </c>
      <c r="C3" s="3" t="s">
        <v>3</v>
      </c>
      <c r="D3" s="3"/>
      <c r="E3" s="3" t="s">
        <v>4</v>
      </c>
      <c r="F3" s="3"/>
    </row>
    <row r="4" spans="1:20" x14ac:dyDescent="0.2">
      <c r="A4" s="1" t="s">
        <v>5</v>
      </c>
      <c r="C4" s="1" t="s">
        <v>6</v>
      </c>
      <c r="D4" s="1"/>
      <c r="E4" s="1"/>
      <c r="G4" s="1" t="s">
        <v>93</v>
      </c>
      <c r="H4" s="5"/>
    </row>
    <row r="5" spans="1:20" x14ac:dyDescent="0.2">
      <c r="A5" s="1"/>
      <c r="C5" s="1"/>
      <c r="D5" s="1"/>
      <c r="E5" s="1"/>
    </row>
    <row r="6" spans="1:20" x14ac:dyDescent="0.2">
      <c r="A6" s="1"/>
      <c r="C6" s="1"/>
      <c r="D6" s="1"/>
      <c r="E6" s="1"/>
      <c r="G6" s="1" t="s">
        <v>2</v>
      </c>
    </row>
    <row r="7" spans="1:20" x14ac:dyDescent="0.2">
      <c r="A7" s="2" t="s">
        <v>7</v>
      </c>
      <c r="B7" s="2">
        <v>50000</v>
      </c>
      <c r="C7" s="2" t="s">
        <v>8</v>
      </c>
      <c r="D7" s="2">
        <v>25000</v>
      </c>
      <c r="E7" s="2" t="s">
        <v>8</v>
      </c>
      <c r="F7" s="2">
        <v>15000</v>
      </c>
      <c r="G7" s="2" t="s">
        <v>94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x14ac:dyDescent="0.2">
      <c r="A8" s="2" t="s">
        <v>9</v>
      </c>
      <c r="B8" s="2">
        <v>55430</v>
      </c>
      <c r="C8" s="2" t="s">
        <v>10</v>
      </c>
      <c r="D8" s="2">
        <v>35000</v>
      </c>
      <c r="E8" s="2" t="s">
        <v>10</v>
      </c>
      <c r="F8" s="2">
        <v>15000</v>
      </c>
      <c r="G8" s="2" t="s">
        <v>95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x14ac:dyDescent="0.2">
      <c r="A9" s="2" t="s">
        <v>11</v>
      </c>
      <c r="B9" s="1">
        <f>SUM(B6:B7)</f>
        <v>50000</v>
      </c>
      <c r="C9" s="2" t="s">
        <v>12</v>
      </c>
      <c r="D9" s="2">
        <v>280000</v>
      </c>
      <c r="E9" s="2" t="s">
        <v>12</v>
      </c>
      <c r="G9" s="2" t="s">
        <v>96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x14ac:dyDescent="0.2">
      <c r="A10" s="2" t="s">
        <v>11</v>
      </c>
      <c r="B10" s="1">
        <f>SUM(B7:B8)</f>
        <v>105430</v>
      </c>
      <c r="C10" s="2" t="s">
        <v>12</v>
      </c>
      <c r="D10" s="2">
        <v>280000</v>
      </c>
      <c r="E10" s="2" t="s">
        <v>12</v>
      </c>
      <c r="G10" s="2" t="s">
        <v>77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x14ac:dyDescent="0.2">
      <c r="A11" s="2" t="s">
        <v>50</v>
      </c>
      <c r="B11" s="2">
        <v>50000</v>
      </c>
      <c r="C11" s="1" t="s">
        <v>13</v>
      </c>
      <c r="G11" s="2" t="s">
        <v>97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x14ac:dyDescent="0.2">
      <c r="C12" s="1"/>
      <c r="G12" s="2" t="s">
        <v>84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x14ac:dyDescent="0.2">
      <c r="A13" s="2" t="s">
        <v>14</v>
      </c>
      <c r="B13" s="2">
        <v>288941</v>
      </c>
      <c r="C13" s="2" t="s">
        <v>15</v>
      </c>
      <c r="D13" s="2">
        <v>10000</v>
      </c>
      <c r="E13" s="2" t="s">
        <v>15</v>
      </c>
      <c r="F13" s="2">
        <v>10000</v>
      </c>
      <c r="G13" s="2" t="s">
        <v>25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x14ac:dyDescent="0.2">
      <c r="A14" s="2" t="s">
        <v>16</v>
      </c>
      <c r="B14" s="2">
        <v>50000</v>
      </c>
      <c r="C14" s="2" t="s">
        <v>17</v>
      </c>
      <c r="D14" s="2">
        <v>80000</v>
      </c>
      <c r="E14" s="2" t="s">
        <v>17</v>
      </c>
      <c r="F14" s="2">
        <v>2500</v>
      </c>
      <c r="G14" s="2" t="s">
        <v>62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x14ac:dyDescent="0.2">
      <c r="G15" s="2" t="s">
        <v>52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x14ac:dyDescent="0.2">
      <c r="G16" s="2" t="s">
        <v>85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6.75" customHeight="1" x14ac:dyDescent="0.2"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ht="16" thickBot="1" x14ac:dyDescent="0.25">
      <c r="A18" s="1" t="s">
        <v>18</v>
      </c>
      <c r="C18" s="1" t="s">
        <v>19</v>
      </c>
      <c r="G18" s="1" t="s">
        <v>2</v>
      </c>
      <c r="H18" s="4">
        <f t="shared" ref="H18:T18" si="0">SUM(H7:H16)</f>
        <v>0</v>
      </c>
      <c r="I18" s="4">
        <f t="shared" si="0"/>
        <v>0</v>
      </c>
      <c r="J18" s="4">
        <f t="shared" si="0"/>
        <v>0</v>
      </c>
      <c r="K18" s="4">
        <f t="shared" si="0"/>
        <v>0</v>
      </c>
      <c r="L18" s="4">
        <f t="shared" si="0"/>
        <v>0</v>
      </c>
      <c r="M18" s="4">
        <f t="shared" si="0"/>
        <v>0</v>
      </c>
      <c r="N18" s="4">
        <f t="shared" si="0"/>
        <v>0</v>
      </c>
      <c r="O18" s="4">
        <f t="shared" si="0"/>
        <v>0</v>
      </c>
      <c r="P18" s="4">
        <f t="shared" si="0"/>
        <v>0</v>
      </c>
      <c r="Q18" s="4">
        <f t="shared" si="0"/>
        <v>0</v>
      </c>
      <c r="R18" s="4">
        <f t="shared" si="0"/>
        <v>0</v>
      </c>
      <c r="S18" s="4">
        <f t="shared" si="0"/>
        <v>0</v>
      </c>
      <c r="T18" s="4">
        <f t="shared" si="0"/>
        <v>0</v>
      </c>
    </row>
    <row r="19" spans="1:20" x14ac:dyDescent="0.2">
      <c r="A19" s="1"/>
      <c r="C19" s="1"/>
      <c r="G19" s="1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x14ac:dyDescent="0.2">
      <c r="A20" s="1"/>
      <c r="C20" s="1"/>
      <c r="G20" s="1" t="s">
        <v>75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x14ac:dyDescent="0.2">
      <c r="A21" s="2" t="s">
        <v>20</v>
      </c>
      <c r="B21" s="2">
        <v>10000</v>
      </c>
      <c r="C21" s="1" t="s">
        <v>21</v>
      </c>
      <c r="G21" s="2" t="s">
        <v>12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x14ac:dyDescent="0.2">
      <c r="A22" s="2" t="s">
        <v>52</v>
      </c>
      <c r="B22" s="2">
        <f>B7*10%</f>
        <v>5000</v>
      </c>
      <c r="C22" s="2" t="s">
        <v>22</v>
      </c>
      <c r="D22" s="2">
        <v>1000</v>
      </c>
      <c r="E22" s="2" t="s">
        <v>22</v>
      </c>
      <c r="G22" s="2" t="s">
        <v>63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x14ac:dyDescent="0.2">
      <c r="A23" s="2" t="s">
        <v>23</v>
      </c>
      <c r="B23" s="2">
        <f>B7*40%</f>
        <v>20000</v>
      </c>
      <c r="C23" s="2" t="s">
        <v>24</v>
      </c>
      <c r="D23" s="2">
        <v>1500</v>
      </c>
      <c r="E23" s="2" t="s">
        <v>24</v>
      </c>
      <c r="G23" s="2" t="s">
        <v>86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x14ac:dyDescent="0.2">
      <c r="A24" s="2" t="s">
        <v>25</v>
      </c>
      <c r="B24" s="2">
        <v>500</v>
      </c>
      <c r="C24" s="2" t="s">
        <v>26</v>
      </c>
      <c r="D24" s="2">
        <v>1500</v>
      </c>
      <c r="E24" s="2" t="s">
        <v>26</v>
      </c>
      <c r="G24" s="2" t="s">
        <v>64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x14ac:dyDescent="0.2">
      <c r="A25" s="2" t="s">
        <v>27</v>
      </c>
      <c r="B25" s="2">
        <v>10000</v>
      </c>
      <c r="C25" s="2" t="s">
        <v>21</v>
      </c>
      <c r="D25" s="2">
        <v>2500</v>
      </c>
      <c r="E25" s="2" t="s">
        <v>21</v>
      </c>
      <c r="F25" s="2">
        <v>2500</v>
      </c>
      <c r="G25" s="2" t="s">
        <v>65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x14ac:dyDescent="0.2">
      <c r="A26" s="2" t="s">
        <v>28</v>
      </c>
      <c r="B26" s="2">
        <v>3500</v>
      </c>
      <c r="C26" s="2" t="s">
        <v>29</v>
      </c>
      <c r="D26" s="2">
        <v>3000</v>
      </c>
      <c r="E26" s="2" t="s">
        <v>29</v>
      </c>
      <c r="G26" s="2" t="s">
        <v>66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x14ac:dyDescent="0.2">
      <c r="A27" s="2" t="s">
        <v>30</v>
      </c>
      <c r="B27" s="1">
        <f>SUM(B21:B26)</f>
        <v>49000</v>
      </c>
      <c r="C27" s="2" t="s">
        <v>31</v>
      </c>
      <c r="D27" s="2">
        <v>6500</v>
      </c>
      <c r="E27" s="2" t="s">
        <v>31</v>
      </c>
      <c r="G27" s="2" t="s">
        <v>67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x14ac:dyDescent="0.2">
      <c r="C28" s="2" t="s">
        <v>32</v>
      </c>
      <c r="D28" s="2">
        <v>15000</v>
      </c>
      <c r="E28" s="2" t="s">
        <v>32</v>
      </c>
      <c r="G28" s="2" t="s">
        <v>68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x14ac:dyDescent="0.2">
      <c r="G29" s="2" t="s">
        <v>89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x14ac:dyDescent="0.2">
      <c r="A30" s="1" t="s">
        <v>33</v>
      </c>
      <c r="C30" s="2" t="s">
        <v>34</v>
      </c>
      <c r="D30" s="2">
        <v>15000</v>
      </c>
      <c r="E30" s="2" t="s">
        <v>34</v>
      </c>
      <c r="G30" s="2" t="s">
        <v>69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x14ac:dyDescent="0.2">
      <c r="A31" s="1" t="s">
        <v>35</v>
      </c>
      <c r="C31" s="2" t="s">
        <v>36</v>
      </c>
      <c r="D31" s="1">
        <f>SUM(D22:D30)</f>
        <v>46000</v>
      </c>
      <c r="E31" s="1"/>
      <c r="F31" s="1">
        <f>SUM(F22:F30)</f>
        <v>2500</v>
      </c>
      <c r="G31" s="2" t="s">
        <v>87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x14ac:dyDescent="0.2">
      <c r="A32" s="2" t="s">
        <v>51</v>
      </c>
      <c r="B32" s="2">
        <v>5000</v>
      </c>
      <c r="C32" s="1" t="s">
        <v>37</v>
      </c>
      <c r="G32" s="2" t="s">
        <v>28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x14ac:dyDescent="0.2">
      <c r="A33" s="2" t="s">
        <v>54</v>
      </c>
      <c r="B33" s="2">
        <f>82950+19911</f>
        <v>102861</v>
      </c>
      <c r="C33" s="2" t="s">
        <v>55</v>
      </c>
      <c r="D33" s="2">
        <v>57861</v>
      </c>
      <c r="G33" s="2" t="s">
        <v>88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x14ac:dyDescent="0.2">
      <c r="A34" s="2" t="s">
        <v>53</v>
      </c>
      <c r="B34" s="2">
        <v>7500</v>
      </c>
      <c r="G34" s="2" t="s">
        <v>70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x14ac:dyDescent="0.2">
      <c r="B35" s="1">
        <f>SUM(B32:B34)</f>
        <v>115361</v>
      </c>
      <c r="C35" s="2" t="s">
        <v>38</v>
      </c>
      <c r="D35" s="2">
        <v>1530</v>
      </c>
      <c r="E35" s="2" t="s">
        <v>38</v>
      </c>
      <c r="G35" s="2" t="s">
        <v>71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x14ac:dyDescent="0.2">
      <c r="A36" s="1" t="s">
        <v>39</v>
      </c>
      <c r="C36" s="2" t="s">
        <v>40</v>
      </c>
      <c r="D36" s="2">
        <v>8000</v>
      </c>
      <c r="E36" s="2" t="s">
        <v>40</v>
      </c>
      <c r="F36" s="2">
        <v>1500</v>
      </c>
      <c r="G36" s="2" t="s">
        <v>42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x14ac:dyDescent="0.2">
      <c r="A37" s="2" t="s">
        <v>41</v>
      </c>
      <c r="B37" s="2">
        <v>50000</v>
      </c>
      <c r="C37" s="2" t="s">
        <v>42</v>
      </c>
      <c r="D37" s="2">
        <v>1000</v>
      </c>
      <c r="E37" s="2" t="s">
        <v>42</v>
      </c>
      <c r="F37" s="2">
        <v>1000</v>
      </c>
      <c r="G37" s="2" t="s">
        <v>72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x14ac:dyDescent="0.2">
      <c r="A38" s="2" t="s">
        <v>15</v>
      </c>
      <c r="B38" s="2">
        <v>10000</v>
      </c>
      <c r="C38" s="2" t="s">
        <v>43</v>
      </c>
      <c r="D38" s="2">
        <v>12500</v>
      </c>
      <c r="E38" s="2" t="s">
        <v>43</v>
      </c>
      <c r="G38" s="2" t="s">
        <v>73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x14ac:dyDescent="0.2">
      <c r="G39" s="2" t="s">
        <v>47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x14ac:dyDescent="0.2">
      <c r="B40" s="1">
        <f>SUM(B37:B38)</f>
        <v>60000</v>
      </c>
      <c r="C40" s="2" t="s">
        <v>44</v>
      </c>
      <c r="D40" s="2">
        <v>5500</v>
      </c>
      <c r="E40" s="2" t="s">
        <v>44</v>
      </c>
      <c r="G40" s="2" t="s">
        <v>74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7.5" customHeight="1" x14ac:dyDescent="0.2">
      <c r="B41" s="1"/>
    </row>
    <row r="42" spans="1:20" ht="16" thickBot="1" x14ac:dyDescent="0.25">
      <c r="C42" s="2" t="s">
        <v>45</v>
      </c>
      <c r="D42" s="2">
        <v>85000</v>
      </c>
      <c r="E42" s="2" t="s">
        <v>45</v>
      </c>
      <c r="G42" s="2" t="s">
        <v>75</v>
      </c>
      <c r="H42" s="4">
        <f t="shared" ref="H42:M42" si="1">SUM(H21:H40)</f>
        <v>0</v>
      </c>
      <c r="I42" s="4">
        <f t="shared" si="1"/>
        <v>0</v>
      </c>
      <c r="J42" s="4">
        <f t="shared" si="1"/>
        <v>0</v>
      </c>
      <c r="K42" s="4">
        <f t="shared" si="1"/>
        <v>0</v>
      </c>
      <c r="L42" s="4">
        <f t="shared" si="1"/>
        <v>0</v>
      </c>
      <c r="M42" s="4">
        <f t="shared" si="1"/>
        <v>0</v>
      </c>
      <c r="N42" s="4">
        <f>SUM(N21:N40)</f>
        <v>0</v>
      </c>
      <c r="O42" s="4">
        <f t="shared" ref="O42:T42" si="2">SUM(O21:O40)</f>
        <v>0</v>
      </c>
      <c r="P42" s="4">
        <f t="shared" si="2"/>
        <v>0</v>
      </c>
      <c r="Q42" s="4">
        <f t="shared" si="2"/>
        <v>0</v>
      </c>
      <c r="R42" s="4">
        <f t="shared" si="2"/>
        <v>0</v>
      </c>
      <c r="S42" s="4">
        <f t="shared" si="2"/>
        <v>0</v>
      </c>
      <c r="T42" s="4">
        <f t="shared" si="2"/>
        <v>0</v>
      </c>
    </row>
    <row r="43" spans="1:20" x14ac:dyDescent="0.2">
      <c r="C43" s="2" t="s">
        <v>27</v>
      </c>
      <c r="D43" s="2">
        <v>10000</v>
      </c>
      <c r="E43" s="2" t="s">
        <v>27</v>
      </c>
    </row>
    <row r="44" spans="1:20" ht="16" thickBot="1" x14ac:dyDescent="0.25">
      <c r="C44" s="2" t="s">
        <v>46</v>
      </c>
      <c r="D44" s="2">
        <v>15000</v>
      </c>
      <c r="E44" s="2" t="s">
        <v>46</v>
      </c>
      <c r="G44" s="2" t="s">
        <v>91</v>
      </c>
      <c r="H44" s="4">
        <f t="shared" ref="H44:M44" si="3">H18-H42</f>
        <v>0</v>
      </c>
      <c r="I44" s="4">
        <f t="shared" si="3"/>
        <v>0</v>
      </c>
      <c r="J44" s="4">
        <f t="shared" si="3"/>
        <v>0</v>
      </c>
      <c r="K44" s="4">
        <f t="shared" si="3"/>
        <v>0</v>
      </c>
      <c r="L44" s="4">
        <f t="shared" si="3"/>
        <v>0</v>
      </c>
      <c r="M44" s="4">
        <f t="shared" si="3"/>
        <v>0</v>
      </c>
      <c r="N44" s="4">
        <f>N18-N42</f>
        <v>0</v>
      </c>
      <c r="O44" s="4">
        <f t="shared" ref="O44:T44" si="4">O18-O42</f>
        <v>0</v>
      </c>
      <c r="P44" s="4">
        <f t="shared" si="4"/>
        <v>0</v>
      </c>
      <c r="Q44" s="4">
        <f t="shared" si="4"/>
        <v>0</v>
      </c>
      <c r="R44" s="4">
        <f t="shared" si="4"/>
        <v>0</v>
      </c>
      <c r="S44" s="4">
        <f t="shared" si="4"/>
        <v>0</v>
      </c>
      <c r="T44" s="4">
        <f t="shared" si="4"/>
        <v>0</v>
      </c>
    </row>
    <row r="45" spans="1:20" x14ac:dyDescent="0.2">
      <c r="C45" s="2" t="s">
        <v>28</v>
      </c>
      <c r="D45" s="2">
        <v>3500</v>
      </c>
      <c r="E45" s="2" t="s">
        <v>28</v>
      </c>
    </row>
    <row r="46" spans="1:20" x14ac:dyDescent="0.2">
      <c r="C46" s="2" t="s">
        <v>47</v>
      </c>
      <c r="D46" s="2">
        <f>-2500+35000</f>
        <v>32500</v>
      </c>
      <c r="E46" s="2" t="s">
        <v>47</v>
      </c>
      <c r="G46" s="2" t="s">
        <v>90</v>
      </c>
      <c r="H46" s="2">
        <f>H44+H4</f>
        <v>0</v>
      </c>
      <c r="I46" s="2">
        <f>H46+I44</f>
        <v>0</v>
      </c>
      <c r="J46" s="2">
        <f t="shared" ref="J46:S46" si="5">I46+J44</f>
        <v>0</v>
      </c>
      <c r="K46" s="2">
        <f t="shared" si="5"/>
        <v>0</v>
      </c>
      <c r="L46" s="2">
        <f t="shared" si="5"/>
        <v>0</v>
      </c>
      <c r="M46" s="2">
        <f t="shared" si="5"/>
        <v>0</v>
      </c>
      <c r="N46" s="2">
        <f t="shared" si="5"/>
        <v>0</v>
      </c>
      <c r="O46" s="2">
        <f t="shared" si="5"/>
        <v>0</v>
      </c>
      <c r="P46" s="2">
        <f t="shared" si="5"/>
        <v>0</v>
      </c>
      <c r="Q46" s="2">
        <f t="shared" si="5"/>
        <v>0</v>
      </c>
      <c r="R46" s="2">
        <f t="shared" si="5"/>
        <v>0</v>
      </c>
      <c r="S46" s="2">
        <f t="shared" si="5"/>
        <v>0</v>
      </c>
    </row>
    <row r="47" spans="1:20" x14ac:dyDescent="0.2">
      <c r="D47" s="1">
        <f>SUM(D33:D46)</f>
        <v>232391</v>
      </c>
      <c r="E47" s="1"/>
      <c r="F47" s="1">
        <f>SUM(F35:F46)</f>
        <v>2500</v>
      </c>
    </row>
    <row r="49" spans="1:6" x14ac:dyDescent="0.2">
      <c r="A49" s="2" t="s">
        <v>48</v>
      </c>
      <c r="B49" s="1" t="e">
        <f>B10+#REF!+B27+B35+B40</f>
        <v>#REF!</v>
      </c>
      <c r="C49" s="2" t="s">
        <v>49</v>
      </c>
      <c r="D49" s="1" t="e">
        <f>#REF!+#REF!+D31+D47</f>
        <v>#REF!</v>
      </c>
      <c r="E49" s="1"/>
      <c r="F49" s="1" t="e">
        <f>#REF!+#REF!+F31+F47</f>
        <v>#REF!</v>
      </c>
    </row>
    <row r="50" spans="1:6" x14ac:dyDescent="0.2">
      <c r="D50" s="2" t="e">
        <f>B49-D49</f>
        <v>#REF!</v>
      </c>
      <c r="F50" s="2" t="e">
        <f>B40-F49</f>
        <v>#REF!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Flow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 McKenna</dc:creator>
  <cp:keywords/>
  <dc:description>Created by Ant McKenna ant@antmckenna.com.au
Can be shared at no cost.
Feel free to update / add or remove items</dc:description>
  <cp:lastModifiedBy>Ant McKenna</cp:lastModifiedBy>
  <cp:lastPrinted>2016-10-10T22:56:20Z</cp:lastPrinted>
  <dcterms:created xsi:type="dcterms:W3CDTF">2015-08-11T02:35:48Z</dcterms:created>
  <dcterms:modified xsi:type="dcterms:W3CDTF">2022-01-13T04:31:45Z</dcterms:modified>
  <cp:category/>
</cp:coreProperties>
</file>